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40" windowWidth="15132" windowHeight="8580"/>
  </bookViews>
  <sheets>
    <sheet name="naslovna " sheetId="7" r:id="rId1"/>
  </sheets>
  <calcPr calcId="152511"/>
</workbook>
</file>

<file path=xl/calcChain.xml><?xml version="1.0" encoding="utf-8"?>
<calcChain xmlns="http://schemas.openxmlformats.org/spreadsheetml/2006/main">
  <c r="C72" i="7"/>
  <c r="D70"/>
  <c r="E12"/>
  <c r="E10"/>
  <c r="E72"/>
  <c r="C12"/>
  <c r="D16"/>
  <c r="C58"/>
  <c r="C54"/>
  <c r="C44"/>
  <c r="C40"/>
  <c r="C26"/>
  <c r="C18"/>
  <c r="C10"/>
  <c r="D50"/>
  <c r="D44"/>
  <c r="E44"/>
  <c r="F44"/>
  <c r="H31"/>
  <c r="F50"/>
  <c r="D46"/>
  <c r="D48"/>
  <c r="D24"/>
  <c r="D56"/>
  <c r="E26"/>
  <c r="F26"/>
  <c r="D14"/>
  <c r="D12"/>
  <c r="D10"/>
  <c r="D20"/>
  <c r="D62"/>
  <c r="D61"/>
  <c r="D58"/>
  <c r="D54"/>
  <c r="D60"/>
  <c r="D38"/>
  <c r="D36"/>
  <c r="D22"/>
  <c r="D19"/>
  <c r="D32"/>
  <c r="E40"/>
  <c r="D40"/>
  <c r="F22"/>
  <c r="F62"/>
  <c r="F61"/>
  <c r="F60"/>
  <c r="F56"/>
  <c r="F52"/>
  <c r="F32"/>
  <c r="F30"/>
  <c r="F28"/>
  <c r="F20"/>
  <c r="F19"/>
  <c r="F14"/>
  <c r="D52"/>
  <c r="D30"/>
  <c r="D28"/>
  <c r="E58"/>
  <c r="F58"/>
  <c r="E18"/>
  <c r="F24"/>
  <c r="D68"/>
  <c r="F18"/>
  <c r="D18"/>
  <c r="F12"/>
  <c r="C34"/>
  <c r="C42"/>
  <c r="C66"/>
  <c r="C73"/>
  <c r="C64"/>
  <c r="D26"/>
  <c r="E54"/>
  <c r="F54"/>
  <c r="E64"/>
  <c r="E73"/>
  <c r="D73"/>
  <c r="F73"/>
  <c r="F64"/>
  <c r="D64"/>
  <c r="F72"/>
  <c r="E75"/>
  <c r="D72"/>
  <c r="F10"/>
  <c r="E34"/>
  <c r="D34"/>
  <c r="E42"/>
  <c r="F34"/>
  <c r="F42"/>
  <c r="D42"/>
  <c r="E66"/>
  <c r="D66"/>
</calcChain>
</file>

<file path=xl/sharedStrings.xml><?xml version="1.0" encoding="utf-8"?>
<sst xmlns="http://schemas.openxmlformats.org/spreadsheetml/2006/main" count="46" uniqueCount="46">
  <si>
    <t>OPIS</t>
  </si>
  <si>
    <t xml:space="preserve">      1.1.1. Porezi na dobit pojedinaca i preduzeća</t>
  </si>
  <si>
    <t xml:space="preserve">Član 1. </t>
  </si>
  <si>
    <t xml:space="preserve">   1.2. NEPOREZNI PRIHODI </t>
  </si>
  <si>
    <t>1.  BUDŽETSKI PRIHODI (1.1. + 1.2.)</t>
  </si>
  <si>
    <t>4. PRIMICI OD PRODAJE NEFINANSIJSKE IMOVINE</t>
  </si>
  <si>
    <t>5. IZDACI OD NABAVKE NEFINANSIJSKE IMOVINE</t>
  </si>
  <si>
    <t>6. NETO NABAVKA NEFINANSIJSKE IMOVINE (4.-5.)</t>
  </si>
  <si>
    <t xml:space="preserve">   2. BUDŽETSKI RASHODI (2.1.+2.2.+2.3.)</t>
  </si>
  <si>
    <t xml:space="preserve">   2.1. RASHODI </t>
  </si>
  <si>
    <t xml:space="preserve">   2.3. IZDACI ZA KAMATE</t>
  </si>
  <si>
    <t xml:space="preserve">            9.2.1. Otplate vanjskog duga i vanjske otplate</t>
  </si>
  <si>
    <t xml:space="preserve">            9.2.2. Otplate domaćeg pozajmljivanja</t>
  </si>
  <si>
    <t xml:space="preserve">            9.2.3. Otplate unutrašnjeg duga, po izdatim garanc. i otkup</t>
  </si>
  <si>
    <t>11. UKUPAN FINANSIJSKI REZULTAT (7.+10.)</t>
  </si>
  <si>
    <t xml:space="preserve">   2.2. KAPITALNI IZDACI I TRANSFERI</t>
  </si>
  <si>
    <t>9. IZDACI ZA NABAVKU FINANSIJSKE IMOVINE I OTPLATE DUGOVA (9.1.+9.2.)</t>
  </si>
  <si>
    <t xml:space="preserve">     9.2. IZDACI ZA OTPLATE DUGOVA (9.2.1.+9.2.2.+9.2.3.)</t>
  </si>
  <si>
    <t>Indeks   %</t>
  </si>
  <si>
    <t>3. TEKUĆI BILANS (1.-2.)</t>
  </si>
  <si>
    <t xml:space="preserve">Povećanje/  Smanjenje Budžeta </t>
  </si>
  <si>
    <t>5=4/2*100</t>
  </si>
  <si>
    <t>7. UKUPAN SUFICIT (3.+6.)</t>
  </si>
  <si>
    <t>10. NETO FINANSIRANJE (8.-9.)</t>
  </si>
  <si>
    <t xml:space="preserve">     9.1 IZDACI ZA FINANSIJSKU IMOVINU</t>
  </si>
  <si>
    <t xml:space="preserve">     8.1. PRIMICI OD FINANSIJSKE IMOVINE</t>
  </si>
  <si>
    <t xml:space="preserve">     8.2. ZAJMOVI PRIMLJENI KROZ DRŽAVU-DUGOROČNI</t>
  </si>
  <si>
    <t xml:space="preserve">     8.3. PRIMICI OD DOMAĆEG ZADUŽIVANJA-DUGOROČNI</t>
  </si>
  <si>
    <t xml:space="preserve">     8.4. PRIMICI OD DOMAĆEG ZADUŽIVANJA-KRATKOROČNI</t>
  </si>
  <si>
    <t>8. PRIMICI OD FINANSIJSKE IMOVINE I ZADUŽIVANJA</t>
  </si>
  <si>
    <t>SVEUKUPNI RASHODI I IZDACI</t>
  </si>
  <si>
    <t>SVEUKUPNI PRIHODI, PRIMICI, FINANSIRANJE I OSTVARENI SUFICIT IZ RANIJEG PERIODA</t>
  </si>
  <si>
    <t xml:space="preserve"> Budžet za 2019. godinu</t>
  </si>
  <si>
    <t>FEDERACIJE BOSNE I HERCEGOVINE ZA 2020. GODINU</t>
  </si>
  <si>
    <t xml:space="preserve">      1.1.2. Doprinosi za penzijsko i invalidsko osiguranje</t>
  </si>
  <si>
    <t xml:space="preserve">            1.1.3.1. Prihodi od indirektnih poreza koji pripadaju   
                          Federaciji BiH</t>
  </si>
  <si>
    <t xml:space="preserve">            1.1.3.2. Prihodi od indirektnih poreza na ime 
                          finansiranja relevantnog duga</t>
  </si>
  <si>
    <t xml:space="preserve">      1.1.4. Ostali prihodi i prihodi po osnovu zaostalih obaveza</t>
  </si>
  <si>
    <t xml:space="preserve">  1.1. PRIHODI OD POREZA (1.1.1 + 1.1.2.+1.1.3.+1.1.4.)</t>
  </si>
  <si>
    <t>12. OSTVARENI SUFICIT IZ RANIJEG PERIODA</t>
  </si>
  <si>
    <t>13. RAZGRANIČENI PRIHODI</t>
  </si>
  <si>
    <t xml:space="preserve">NEPOKRIVENI VIŠAK RASHODA NAD PRIHODIMA </t>
  </si>
  <si>
    <t xml:space="preserve">      1.1.3. Prihodi od indirektnih poreza sa jedinstvenog  
                 računa  (1.1.3.1.+1.1.3.2.)</t>
  </si>
  <si>
    <t>BUDŽET</t>
  </si>
  <si>
    <t>Budžet Federacije Bosne i Hercegovine za 2020. godinu sastoji se od :</t>
  </si>
  <si>
    <t>Budžet za 2020. godinu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</si>
</sst>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0" fillId="0" borderId="0" xfId="0" applyFont="1" applyBorder="1"/>
    <xf numFmtId="3" fontId="12" fillId="0" borderId="0" xfId="0" applyNumberFormat="1" applyFont="1" applyBorder="1"/>
    <xf numFmtId="9" fontId="12" fillId="0" borderId="0" xfId="5" applyFont="1" applyBorder="1"/>
    <xf numFmtId="0" fontId="12" fillId="0" borderId="0" xfId="0" applyFont="1" applyBorder="1" applyAlignment="1">
      <alignment horizontal="left" indent="2"/>
    </xf>
    <xf numFmtId="0" fontId="12" fillId="0" borderId="0" xfId="0" applyFont="1" applyBorder="1"/>
    <xf numFmtId="3" fontId="10" fillId="0" borderId="0" xfId="0" applyNumberFormat="1" applyFont="1" applyFill="1" applyBorder="1"/>
    <xf numFmtId="0" fontId="10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/>
    <xf numFmtId="3" fontId="11" fillId="0" borderId="0" xfId="0" applyNumberFormat="1" applyFont="1" applyBorder="1"/>
    <xf numFmtId="3" fontId="10" fillId="0" borderId="0" xfId="0" applyNumberFormat="1" applyFont="1" applyBorder="1"/>
    <xf numFmtId="0" fontId="3" fillId="0" borderId="0" xfId="0" applyFont="1"/>
    <xf numFmtId="0" fontId="12" fillId="0" borderId="0" xfId="0" applyFont="1" applyFill="1" applyBorder="1" applyAlignment="1">
      <alignment horizontal="left" indent="2"/>
    </xf>
    <xf numFmtId="3" fontId="12" fillId="0" borderId="0" xfId="0" applyNumberFormat="1" applyFont="1" applyFill="1" applyBorder="1"/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3" fillId="0" borderId="0" xfId="0" applyFont="1"/>
    <xf numFmtId="3" fontId="10" fillId="3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4" borderId="0" xfId="0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0" fontId="10" fillId="4" borderId="0" xfId="0" applyFont="1" applyFill="1" applyBorder="1"/>
    <xf numFmtId="0" fontId="2" fillId="4" borderId="0" xfId="0" applyFont="1" applyFill="1" applyBorder="1"/>
    <xf numFmtId="16" fontId="12" fillId="3" borderId="1" xfId="0" applyNumberFormat="1" applyFont="1" applyFill="1" applyBorder="1" applyAlignment="1">
      <alignment horizontal="left" vertical="center"/>
    </xf>
    <xf numFmtId="3" fontId="10" fillId="4" borderId="0" xfId="0" applyNumberFormat="1" applyFont="1" applyFill="1" applyBorder="1"/>
    <xf numFmtId="16" fontId="12" fillId="4" borderId="0" xfId="0" applyNumberFormat="1" applyFont="1" applyFill="1" applyBorder="1" applyAlignment="1">
      <alignment horizontal="left" vertical="center"/>
    </xf>
    <xf numFmtId="3" fontId="12" fillId="4" borderId="0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3" fontId="12" fillId="3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/>
    <xf numFmtId="3" fontId="10" fillId="3" borderId="0" xfId="0" applyNumberFormat="1" applyFont="1" applyFill="1" applyBorder="1" applyAlignment="1">
      <alignment vertical="center"/>
    </xf>
    <xf numFmtId="2" fontId="10" fillId="0" borderId="0" xfId="5" applyNumberFormat="1" applyFont="1" applyFill="1" applyBorder="1" applyAlignment="1">
      <alignment horizontal="right"/>
    </xf>
    <xf numFmtId="2" fontId="10" fillId="0" borderId="0" xfId="5" applyNumberFormat="1" applyFont="1" applyBorder="1" applyAlignment="1">
      <alignment horizontal="right" vertical="center"/>
    </xf>
    <xf numFmtId="2" fontId="11" fillId="0" borderId="0" xfId="5" applyNumberFormat="1" applyFont="1" applyFill="1" applyBorder="1" applyAlignment="1">
      <alignment horizontal="right"/>
    </xf>
    <xf numFmtId="2" fontId="11" fillId="0" borderId="0" xfId="5" applyNumberFormat="1" applyFont="1" applyBorder="1" applyAlignment="1">
      <alignment horizontal="right"/>
    </xf>
    <xf numFmtId="2" fontId="10" fillId="4" borderId="0" xfId="5" applyNumberFormat="1" applyFont="1" applyFill="1" applyBorder="1" applyAlignment="1">
      <alignment horizontal="right" vertical="center"/>
    </xf>
    <xf numFmtId="2" fontId="10" fillId="0" borderId="0" xfId="5" applyNumberFormat="1" applyFont="1" applyBorder="1" applyAlignment="1">
      <alignment horizontal="right"/>
    </xf>
    <xf numFmtId="2" fontId="10" fillId="4" borderId="0" xfId="5" applyNumberFormat="1" applyFont="1" applyFill="1" applyBorder="1" applyAlignment="1">
      <alignment horizontal="right"/>
    </xf>
    <xf numFmtId="2" fontId="12" fillId="4" borderId="0" xfId="5" applyNumberFormat="1" applyFont="1" applyFill="1" applyBorder="1" applyAlignment="1">
      <alignment horizontal="right" vertical="center"/>
    </xf>
    <xf numFmtId="2" fontId="12" fillId="4" borderId="0" xfId="0" applyNumberFormat="1" applyFont="1" applyFill="1" applyAlignment="1">
      <alignment horizontal="right" vertical="center"/>
    </xf>
    <xf numFmtId="2" fontId="12" fillId="0" borderId="0" xfId="5" applyNumberFormat="1" applyFont="1" applyFill="1" applyBorder="1" applyAlignment="1">
      <alignment horizontal="right" vertical="center"/>
    </xf>
    <xf numFmtId="2" fontId="12" fillId="0" borderId="0" xfId="5" applyNumberFormat="1" applyFont="1" applyFill="1" applyBorder="1" applyAlignment="1">
      <alignment horizontal="right"/>
    </xf>
    <xf numFmtId="2" fontId="12" fillId="0" borderId="0" xfId="5" applyNumberFormat="1" applyFont="1" applyBorder="1" applyAlignment="1">
      <alignment horizontal="right"/>
    </xf>
    <xf numFmtId="0" fontId="14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3" fontId="12" fillId="4" borderId="1" xfId="0" applyNumberFormat="1" applyFont="1" applyFill="1" applyBorder="1" applyAlignment="1">
      <alignment vertical="center"/>
    </xf>
    <xf numFmtId="0" fontId="12" fillId="4" borderId="0" xfId="0" applyFont="1" applyFill="1"/>
    <xf numFmtId="0" fontId="12" fillId="4" borderId="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3" fontId="3" fillId="4" borderId="9" xfId="0" applyNumberFormat="1" applyFont="1" applyFill="1" applyBorder="1" applyAlignment="1">
      <alignment vertical="center"/>
    </xf>
    <xf numFmtId="0" fontId="3" fillId="4" borderId="0" xfId="0" applyFont="1" applyFill="1"/>
    <xf numFmtId="0" fontId="3" fillId="4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3" fontId="3" fillId="4" borderId="11" xfId="0" applyNumberFormat="1" applyFont="1" applyFill="1" applyBorder="1" applyAlignment="1">
      <alignment vertical="center"/>
    </xf>
    <xf numFmtId="1" fontId="14" fillId="2" borderId="1" xfId="5" applyNumberFormat="1" applyFont="1" applyFill="1" applyBorder="1" applyAlignment="1">
      <alignment horizontal="right" vertical="center"/>
    </xf>
    <xf numFmtId="1" fontId="10" fillId="3" borderId="1" xfId="5" applyNumberFormat="1" applyFont="1" applyFill="1" applyBorder="1" applyAlignment="1">
      <alignment horizontal="right" vertical="center"/>
    </xf>
    <xf numFmtId="1" fontId="11" fillId="0" borderId="1" xfId="5" applyNumberFormat="1" applyFont="1" applyFill="1" applyBorder="1" applyAlignment="1">
      <alignment horizontal="right" vertical="center"/>
    </xf>
    <xf numFmtId="1" fontId="11" fillId="0" borderId="8" xfId="5" applyNumberFormat="1" applyFont="1" applyFill="1" applyBorder="1" applyAlignment="1">
      <alignment horizontal="right" vertical="center"/>
    </xf>
    <xf numFmtId="1" fontId="11" fillId="0" borderId="2" xfId="5" applyNumberFormat="1" applyFont="1" applyFill="1" applyBorder="1" applyAlignment="1">
      <alignment horizontal="right" vertical="center"/>
    </xf>
    <xf numFmtId="1" fontId="11" fillId="0" borderId="3" xfId="5" applyNumberFormat="1" applyFont="1" applyFill="1" applyBorder="1" applyAlignment="1">
      <alignment horizontal="right" vertical="center"/>
    </xf>
    <xf numFmtId="1" fontId="10" fillId="2" borderId="1" xfId="5" applyNumberFormat="1" applyFont="1" applyFill="1" applyBorder="1" applyAlignment="1">
      <alignment horizontal="right" vertical="center"/>
    </xf>
    <xf numFmtId="1" fontId="12" fillId="3" borderId="1" xfId="5" applyNumberFormat="1" applyFont="1" applyFill="1" applyBorder="1" applyAlignment="1">
      <alignment horizontal="right" vertical="center"/>
    </xf>
    <xf numFmtId="1" fontId="12" fillId="2" borderId="1" xfId="5" applyNumberFormat="1" applyFont="1" applyFill="1" applyBorder="1" applyAlignment="1">
      <alignment horizontal="right" vertical="center"/>
    </xf>
    <xf numFmtId="1" fontId="12" fillId="4" borderId="1" xfId="5" applyNumberFormat="1" applyFont="1" applyFill="1" applyBorder="1" applyAlignment="1">
      <alignment horizontal="right" vertical="center"/>
    </xf>
    <xf numFmtId="1" fontId="3" fillId="4" borderId="8" xfId="5" applyNumberFormat="1" applyFont="1" applyFill="1" applyBorder="1" applyAlignment="1">
      <alignment horizontal="right" vertical="center"/>
    </xf>
    <xf numFmtId="1" fontId="3" fillId="4" borderId="12" xfId="5" applyNumberFormat="1" applyFont="1" applyFill="1" applyBorder="1" applyAlignment="1">
      <alignment horizontal="right" vertical="center"/>
    </xf>
    <xf numFmtId="1" fontId="3" fillId="4" borderId="3" xfId="5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1" fontId="11" fillId="0" borderId="0" xfId="5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</cellXfs>
  <cellStyles count="6">
    <cellStyle name="Comma 5 2" xfId="1"/>
    <cellStyle name="Normal" xfId="0" builtinId="0"/>
    <cellStyle name="Normal 10 2" xfId="2"/>
    <cellStyle name="Normal 11 2" xfId="3"/>
    <cellStyle name="Normal 4" xfId="4"/>
    <cellStyle name="Percent" xfId="5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tabSelected="1" topLeftCell="A2" zoomScale="130" zoomScaleNormal="130" workbookViewId="0">
      <selection activeCell="C14" sqref="C14"/>
    </sheetView>
  </sheetViews>
  <sheetFormatPr defaultRowHeight="13.2"/>
  <cols>
    <col min="1" max="1" width="2.6640625" customWidth="1"/>
    <col min="2" max="2" width="49.6640625" customWidth="1"/>
    <col min="3" max="3" width="12.6640625" style="2" customWidth="1"/>
    <col min="4" max="4" width="12.88671875" style="2" customWidth="1"/>
    <col min="5" max="5" width="13.6640625" style="2" customWidth="1"/>
    <col min="6" max="6" width="7.6640625" style="2" customWidth="1"/>
    <col min="8" max="8" width="12.6640625" bestFit="1" customWidth="1"/>
  </cols>
  <sheetData>
    <row r="1" spans="2:6" ht="17.399999999999999" hidden="1">
      <c r="B1" s="120"/>
      <c r="C1" s="120"/>
      <c r="D1" s="120"/>
      <c r="E1" s="120"/>
      <c r="F1"/>
    </row>
    <row r="2" spans="2:6" s="45" customFormat="1" ht="12" customHeight="1">
      <c r="B2" s="121" t="s">
        <v>43</v>
      </c>
      <c r="C2" s="121"/>
      <c r="D2" s="121"/>
      <c r="E2" s="121"/>
      <c r="F2" s="121"/>
    </row>
    <row r="3" spans="2:6" s="45" customFormat="1" ht="12" customHeight="1">
      <c r="B3" s="121" t="s">
        <v>33</v>
      </c>
      <c r="C3" s="121"/>
      <c r="D3" s="121"/>
      <c r="E3" s="121"/>
      <c r="F3" s="121"/>
    </row>
    <row r="4" spans="2:6" s="4" customFormat="1" ht="15" customHeight="1">
      <c r="B4" s="119" t="s">
        <v>2</v>
      </c>
      <c r="C4" s="119"/>
      <c r="D4" s="119"/>
      <c r="E4" s="119"/>
      <c r="F4" s="119"/>
    </row>
    <row r="5" spans="2:6" s="4" customFormat="1" ht="12" customHeight="1">
      <c r="B5" s="119" t="s">
        <v>44</v>
      </c>
      <c r="C5" s="119"/>
      <c r="D5" s="119"/>
      <c r="E5" s="119"/>
      <c r="F5" s="119"/>
    </row>
    <row r="6" spans="2:6" ht="9.9" customHeight="1">
      <c r="B6" s="3"/>
    </row>
    <row r="7" spans="2:6" s="28" customFormat="1" ht="63" customHeight="1">
      <c r="B7" s="38" t="s">
        <v>0</v>
      </c>
      <c r="C7" s="39" t="s">
        <v>32</v>
      </c>
      <c r="D7" s="39" t="s">
        <v>20</v>
      </c>
      <c r="E7" s="39" t="s">
        <v>45</v>
      </c>
      <c r="F7" s="39" t="s">
        <v>18</v>
      </c>
    </row>
    <row r="8" spans="2:6" s="28" customFormat="1" ht="9.9" customHeight="1">
      <c r="B8" s="33">
        <v>1</v>
      </c>
      <c r="C8" s="34">
        <v>2</v>
      </c>
      <c r="D8" s="34">
        <v>3</v>
      </c>
      <c r="E8" s="34">
        <v>4</v>
      </c>
      <c r="F8" s="35" t="s">
        <v>21</v>
      </c>
    </row>
    <row r="9" spans="2:6" ht="2.1" customHeight="1">
      <c r="B9" s="5"/>
      <c r="C9" s="31"/>
      <c r="D9" s="31"/>
      <c r="E9" s="31"/>
      <c r="F9" s="32"/>
    </row>
    <row r="10" spans="2:6" s="8" customFormat="1" ht="14.1" customHeight="1">
      <c r="B10" s="87" t="s">
        <v>4</v>
      </c>
      <c r="C10" s="88">
        <f>C12+C24</f>
        <v>2264735731</v>
      </c>
      <c r="D10" s="88">
        <f>D12+D24</f>
        <v>1989626670</v>
      </c>
      <c r="E10" s="88">
        <f>E12+E24</f>
        <v>4254362401</v>
      </c>
      <c r="F10" s="101">
        <f>E10/C10*100</f>
        <v>187.85248727989449</v>
      </c>
    </row>
    <row r="11" spans="2:6" s="6" customFormat="1" ht="2.1" customHeight="1">
      <c r="B11" s="7"/>
      <c r="C11" s="23"/>
      <c r="D11" s="23"/>
      <c r="E11" s="23"/>
      <c r="F11" s="75"/>
    </row>
    <row r="12" spans="2:6" s="8" customFormat="1" ht="14.1" customHeight="1">
      <c r="B12" s="53" t="s">
        <v>38</v>
      </c>
      <c r="C12" s="46">
        <f>C14+C16+C18+C22</f>
        <v>1674023720</v>
      </c>
      <c r="D12" s="46">
        <f>D14+D16+D18+D22</f>
        <v>2099574016</v>
      </c>
      <c r="E12" s="46">
        <f>E14+E16+E18+E22</f>
        <v>3773597736</v>
      </c>
      <c r="F12" s="102">
        <f>E12/C12*100</f>
        <v>225.42080443161225</v>
      </c>
    </row>
    <row r="13" spans="2:6" s="8" customFormat="1" ht="2.1" customHeight="1">
      <c r="B13" s="9"/>
      <c r="C13" s="10"/>
      <c r="D13" s="59"/>
      <c r="E13" s="10"/>
      <c r="F13" s="76"/>
    </row>
    <row r="14" spans="2:6" s="40" customFormat="1" ht="15" customHeight="1">
      <c r="B14" s="47" t="s">
        <v>1</v>
      </c>
      <c r="C14" s="48">
        <v>87602860</v>
      </c>
      <c r="D14" s="48">
        <f>E14-C14</f>
        <v>3241305</v>
      </c>
      <c r="E14" s="48">
        <v>90844165</v>
      </c>
      <c r="F14" s="103">
        <f>E14/C14*100</f>
        <v>103.69999906395751</v>
      </c>
    </row>
    <row r="15" spans="2:6" s="14" customFormat="1" ht="2.1" customHeight="1">
      <c r="B15" s="24"/>
      <c r="C15" s="48"/>
      <c r="D15" s="48"/>
      <c r="E15" s="48"/>
      <c r="F15" s="77"/>
    </row>
    <row r="16" spans="2:6" s="14" customFormat="1" ht="14.1" customHeight="1">
      <c r="B16" s="47" t="s">
        <v>34</v>
      </c>
      <c r="C16" s="48">
        <v>0</v>
      </c>
      <c r="D16" s="48">
        <f>E16-C16</f>
        <v>2074296304</v>
      </c>
      <c r="E16" s="48">
        <v>2074296304</v>
      </c>
      <c r="F16" s="103">
        <v>0</v>
      </c>
    </row>
    <row r="17" spans="2:8" s="14" customFormat="1" ht="2.1" customHeight="1">
      <c r="B17" s="24"/>
      <c r="C17" s="25"/>
      <c r="D17" s="73"/>
      <c r="E17" s="25"/>
      <c r="F17" s="77"/>
    </row>
    <row r="18" spans="2:8" s="40" customFormat="1" ht="24.75" customHeight="1">
      <c r="B18" s="49" t="s">
        <v>42</v>
      </c>
      <c r="C18" s="50">
        <f>C19+C20</f>
        <v>1586365260</v>
      </c>
      <c r="D18" s="50">
        <f>D19+D20</f>
        <v>22033007</v>
      </c>
      <c r="E18" s="50">
        <f>E19+E20</f>
        <v>1608398267</v>
      </c>
      <c r="F18" s="104">
        <f>E18/C18*100</f>
        <v>101.38889873319592</v>
      </c>
    </row>
    <row r="19" spans="2:8" s="40" customFormat="1" ht="21.9" customHeight="1">
      <c r="B19" s="15" t="s">
        <v>35</v>
      </c>
      <c r="C19" s="51">
        <v>1018373095</v>
      </c>
      <c r="D19" s="51">
        <f>E19-C19</f>
        <v>51309069</v>
      </c>
      <c r="E19" s="51">
        <v>1069682164</v>
      </c>
      <c r="F19" s="105">
        <f>E19/C19*100</f>
        <v>105.03833705465284</v>
      </c>
    </row>
    <row r="20" spans="2:8" s="40" customFormat="1" ht="21.9" customHeight="1">
      <c r="B20" s="17" t="s">
        <v>36</v>
      </c>
      <c r="C20" s="52">
        <v>567992165</v>
      </c>
      <c r="D20" s="52">
        <f>E20-C20</f>
        <v>-29276062</v>
      </c>
      <c r="E20" s="52">
        <v>538716103</v>
      </c>
      <c r="F20" s="106">
        <f>E20/C20*100</f>
        <v>94.845692633805953</v>
      </c>
    </row>
    <row r="21" spans="2:8" s="117" customFormat="1" ht="2.1" customHeight="1">
      <c r="B21" s="16"/>
      <c r="C21" s="114"/>
      <c r="D21" s="115"/>
      <c r="E21" s="114"/>
      <c r="F21" s="116"/>
    </row>
    <row r="22" spans="2:8" s="40" customFormat="1" ht="21.9" customHeight="1">
      <c r="B22" s="49" t="s">
        <v>37</v>
      </c>
      <c r="C22" s="48">
        <v>55600</v>
      </c>
      <c r="D22" s="48">
        <f>E22-C22</f>
        <v>3400</v>
      </c>
      <c r="E22" s="48">
        <v>59000</v>
      </c>
      <c r="F22" s="103">
        <f>E22/C22*100</f>
        <v>106.11510791366908</v>
      </c>
    </row>
    <row r="23" spans="2:8" s="13" customFormat="1" ht="2.1" customHeight="1">
      <c r="B23" s="16"/>
      <c r="C23" s="26"/>
      <c r="D23" s="26"/>
      <c r="E23" s="26"/>
      <c r="F23" s="78"/>
    </row>
    <row r="24" spans="2:8" s="40" customFormat="1" ht="14.1" customHeight="1">
      <c r="B24" s="53" t="s">
        <v>3</v>
      </c>
      <c r="C24" s="46">
        <v>590712011</v>
      </c>
      <c r="D24" s="46">
        <f>E24-C24</f>
        <v>-109947346</v>
      </c>
      <c r="E24" s="46">
        <v>480764665</v>
      </c>
      <c r="F24" s="102">
        <f>E24/C24*100</f>
        <v>81.387318362822313</v>
      </c>
    </row>
    <row r="25" spans="2:8" s="60" customFormat="1" ht="2.1" customHeight="1">
      <c r="B25" s="58"/>
      <c r="C25" s="59"/>
      <c r="D25" s="59"/>
      <c r="E25" s="59"/>
      <c r="F25" s="79"/>
    </row>
    <row r="26" spans="2:8" s="1" customFormat="1" ht="14.1" customHeight="1">
      <c r="B26" s="89" t="s">
        <v>8</v>
      </c>
      <c r="C26" s="88">
        <f>C28+C30+C32</f>
        <v>1968662862</v>
      </c>
      <c r="D26" s="88">
        <f>E26-C26</f>
        <v>2005406603</v>
      </c>
      <c r="E26" s="88">
        <f>E28+E30+E32</f>
        <v>3974069465</v>
      </c>
      <c r="F26" s="101">
        <f>E26/C26*100</f>
        <v>201.86643135852484</v>
      </c>
    </row>
    <row r="27" spans="2:8" s="61" customFormat="1" ht="2.1" customHeight="1">
      <c r="B27" s="69"/>
      <c r="C27" s="59"/>
      <c r="D27" s="59"/>
      <c r="E27" s="59"/>
      <c r="F27" s="79"/>
    </row>
    <row r="28" spans="2:8" s="61" customFormat="1" ht="14.1" customHeight="1">
      <c r="B28" s="53" t="s">
        <v>9</v>
      </c>
      <c r="C28" s="46">
        <v>1446426660</v>
      </c>
      <c r="D28" s="46">
        <f>E28-C28</f>
        <v>2213590716</v>
      </c>
      <c r="E28" s="46">
        <v>3660017376</v>
      </c>
      <c r="F28" s="102">
        <f>E28/C28*100</f>
        <v>253.03857272652868</v>
      </c>
    </row>
    <row r="29" spans="2:8" s="61" customFormat="1" ht="2.1" customHeight="1">
      <c r="B29" s="69"/>
      <c r="C29" s="59"/>
      <c r="D29" s="74"/>
      <c r="E29" s="59"/>
      <c r="F29" s="79"/>
    </row>
    <row r="30" spans="2:8" s="61" customFormat="1" ht="14.1" customHeight="1">
      <c r="B30" s="53" t="s">
        <v>15</v>
      </c>
      <c r="C30" s="46">
        <v>404747010</v>
      </c>
      <c r="D30" s="46">
        <f>E30-C30</f>
        <v>-207051211</v>
      </c>
      <c r="E30" s="46">
        <v>197695799</v>
      </c>
      <c r="F30" s="102">
        <f>E30/C30*100</f>
        <v>48.844288930015814</v>
      </c>
    </row>
    <row r="31" spans="2:8" s="61" customFormat="1" ht="2.1" customHeight="1">
      <c r="B31" s="69"/>
      <c r="C31" s="59"/>
      <c r="D31" s="74"/>
      <c r="E31" s="59"/>
      <c r="F31" s="79"/>
      <c r="H31" s="61">
        <f>30797825+19358500</f>
        <v>50156325</v>
      </c>
    </row>
    <row r="32" spans="2:8" s="61" customFormat="1" ht="14.1" customHeight="1">
      <c r="B32" s="53" t="s">
        <v>10</v>
      </c>
      <c r="C32" s="46">
        <v>117489192</v>
      </c>
      <c r="D32" s="46">
        <f>E32-C32</f>
        <v>-1132902</v>
      </c>
      <c r="E32" s="46">
        <v>116356290</v>
      </c>
      <c r="F32" s="102">
        <f>E32/C32*100</f>
        <v>99.035739389543167</v>
      </c>
    </row>
    <row r="33" spans="2:6" s="1" customFormat="1" ht="2.1" customHeight="1">
      <c r="B33" s="18"/>
      <c r="C33" s="27"/>
      <c r="D33" s="27"/>
      <c r="E33" s="27"/>
      <c r="F33" s="80"/>
    </row>
    <row r="34" spans="2:6" s="1" customFormat="1" ht="14.1" customHeight="1">
      <c r="B34" s="87" t="s">
        <v>19</v>
      </c>
      <c r="C34" s="88">
        <f>C10-C26</f>
        <v>296072869</v>
      </c>
      <c r="D34" s="88">
        <f>E34-C34</f>
        <v>-15779933</v>
      </c>
      <c r="E34" s="88">
        <f>E10-E26</f>
        <v>280292936</v>
      </c>
      <c r="F34" s="101">
        <f>E34/C34*100</f>
        <v>94.670253625974766</v>
      </c>
    </row>
    <row r="35" spans="2:6" s="61" customFormat="1" ht="2.1" customHeight="1">
      <c r="B35" s="58"/>
      <c r="C35" s="59"/>
      <c r="D35" s="59"/>
      <c r="E35" s="59"/>
      <c r="F35" s="79"/>
    </row>
    <row r="36" spans="2:6" s="61" customFormat="1" ht="14.1" customHeight="1">
      <c r="B36" s="11" t="s">
        <v>5</v>
      </c>
      <c r="C36" s="12">
        <v>110000</v>
      </c>
      <c r="D36" s="12">
        <f>E36-C36</f>
        <v>-80000</v>
      </c>
      <c r="E36" s="12">
        <v>30000</v>
      </c>
      <c r="F36" s="101">
        <v>0</v>
      </c>
    </row>
    <row r="37" spans="2:6" s="61" customFormat="1" ht="2.1" customHeight="1">
      <c r="B37" s="58"/>
      <c r="C37" s="59"/>
      <c r="D37" s="59"/>
      <c r="E37" s="59"/>
      <c r="F37" s="79"/>
    </row>
    <row r="38" spans="2:6" s="61" customFormat="1" ht="14.1" customHeight="1">
      <c r="B38" s="11" t="s">
        <v>6</v>
      </c>
      <c r="C38" s="12">
        <v>0</v>
      </c>
      <c r="D38" s="12">
        <f>E38-C38</f>
        <v>0</v>
      </c>
      <c r="E38" s="12">
        <v>0</v>
      </c>
      <c r="F38" s="107">
        <v>0</v>
      </c>
    </row>
    <row r="39" spans="2:6" s="1" customFormat="1" ht="2.1" customHeight="1">
      <c r="B39" s="18"/>
      <c r="C39" s="27"/>
      <c r="D39" s="27"/>
      <c r="E39" s="27"/>
      <c r="F39" s="80"/>
    </row>
    <row r="40" spans="2:6" s="40" customFormat="1" ht="14.1" customHeight="1">
      <c r="B40" s="11" t="s">
        <v>7</v>
      </c>
      <c r="C40" s="41">
        <f>C36-C38</f>
        <v>110000</v>
      </c>
      <c r="D40" s="41">
        <f>E40-C40</f>
        <v>-80000</v>
      </c>
      <c r="E40" s="41">
        <f>E36-E38</f>
        <v>30000</v>
      </c>
      <c r="F40" s="107">
        <v>0</v>
      </c>
    </row>
    <row r="41" spans="2:6" s="13" customFormat="1" ht="2.1" customHeight="1">
      <c r="B41" s="18"/>
      <c r="C41" s="27"/>
      <c r="D41" s="27"/>
      <c r="E41" s="27"/>
      <c r="F41" s="80"/>
    </row>
    <row r="42" spans="2:6" s="13" customFormat="1" ht="14.1" customHeight="1">
      <c r="B42" s="87" t="s">
        <v>22</v>
      </c>
      <c r="C42" s="88">
        <f>C34+C40</f>
        <v>296182869</v>
      </c>
      <c r="D42" s="88">
        <f>E42-C42</f>
        <v>-15859933</v>
      </c>
      <c r="E42" s="88">
        <f>E34+E40</f>
        <v>280322936</v>
      </c>
      <c r="F42" s="101">
        <f>E42/C42*100</f>
        <v>94.645222712053609</v>
      </c>
    </row>
    <row r="43" spans="2:6" s="63" customFormat="1" ht="2.1" customHeight="1">
      <c r="B43" s="62"/>
      <c r="C43" s="65"/>
      <c r="D43" s="65"/>
      <c r="E43" s="65"/>
      <c r="F43" s="81"/>
    </row>
    <row r="44" spans="2:6" s="13" customFormat="1" ht="21.9" customHeight="1">
      <c r="B44" s="70" t="s">
        <v>29</v>
      </c>
      <c r="C44" s="12">
        <f>SUM(C46+C48+C50+C52)</f>
        <v>330000000</v>
      </c>
      <c r="D44" s="12">
        <f>SUM(D46+D48+D50+D52)</f>
        <v>255000000</v>
      </c>
      <c r="E44" s="12">
        <f>SUM(E46+E48+E50+E52)</f>
        <v>585000000</v>
      </c>
      <c r="F44" s="107">
        <f>E44/C44*100</f>
        <v>177.27272727272728</v>
      </c>
    </row>
    <row r="45" spans="2:6" s="63" customFormat="1" ht="2.1" customHeight="1">
      <c r="B45" s="58"/>
      <c r="C45" s="59"/>
      <c r="D45" s="59"/>
      <c r="E45" s="59"/>
      <c r="F45" s="79"/>
    </row>
    <row r="46" spans="2:6" s="63" customFormat="1" ht="14.1" customHeight="1">
      <c r="B46" s="64" t="s">
        <v>25</v>
      </c>
      <c r="C46" s="44">
        <v>0</v>
      </c>
      <c r="D46" s="46">
        <f>E46-C46</f>
        <v>0</v>
      </c>
      <c r="E46" s="44">
        <v>0</v>
      </c>
      <c r="F46" s="108">
        <v>0</v>
      </c>
    </row>
    <row r="47" spans="2:6" s="63" customFormat="1" ht="2.1" customHeight="1">
      <c r="B47" s="66"/>
      <c r="C47" s="67"/>
      <c r="D47" s="72"/>
      <c r="E47" s="67"/>
      <c r="F47" s="82"/>
    </row>
    <row r="48" spans="2:6" s="63" customFormat="1" ht="14.1" customHeight="1">
      <c r="B48" s="64" t="s">
        <v>26</v>
      </c>
      <c r="C48" s="44">
        <v>0</v>
      </c>
      <c r="D48" s="46">
        <f>E48-C48</f>
        <v>55000000</v>
      </c>
      <c r="E48" s="44">
        <v>55000000</v>
      </c>
      <c r="F48" s="108">
        <v>0</v>
      </c>
    </row>
    <row r="49" spans="2:6" s="63" customFormat="1" ht="2.1" customHeight="1">
      <c r="B49" s="66"/>
      <c r="C49" s="67"/>
      <c r="D49" s="72"/>
      <c r="E49" s="67"/>
      <c r="F49" s="82"/>
    </row>
    <row r="50" spans="2:6" s="63" customFormat="1" ht="14.1" customHeight="1">
      <c r="B50" s="64" t="s">
        <v>27</v>
      </c>
      <c r="C50" s="44">
        <v>230000000</v>
      </c>
      <c r="D50" s="46">
        <f>E50-C50</f>
        <v>-110000000</v>
      </c>
      <c r="E50" s="44">
        <v>120000000</v>
      </c>
      <c r="F50" s="108">
        <f>E50/C50*100</f>
        <v>52.173913043478258</v>
      </c>
    </row>
    <row r="51" spans="2:6" s="63" customFormat="1" ht="2.1" customHeight="1">
      <c r="B51" s="66"/>
      <c r="C51" s="67"/>
      <c r="D51" s="72"/>
      <c r="E51" s="67"/>
      <c r="F51" s="82"/>
    </row>
    <row r="52" spans="2:6" s="13" customFormat="1" ht="14.1" customHeight="1">
      <c r="B52" s="64" t="s">
        <v>28</v>
      </c>
      <c r="C52" s="44">
        <v>100000000</v>
      </c>
      <c r="D52" s="46">
        <f>E52-C52</f>
        <v>310000000</v>
      </c>
      <c r="E52" s="44">
        <v>410000000</v>
      </c>
      <c r="F52" s="108">
        <f>E52/C52*100</f>
        <v>409.99999999999994</v>
      </c>
    </row>
    <row r="53" spans="2:6" s="68" customFormat="1" ht="2.1" customHeight="1">
      <c r="F53" s="83"/>
    </row>
    <row r="54" spans="2:6" s="42" customFormat="1" ht="21.9" customHeight="1">
      <c r="B54" s="71" t="s">
        <v>16</v>
      </c>
      <c r="C54" s="43">
        <f>SUM(C56+C58)</f>
        <v>733182869</v>
      </c>
      <c r="D54" s="43">
        <f>SUM(D56+D58)</f>
        <v>247140067</v>
      </c>
      <c r="E54" s="43">
        <f>SUM(E56+E58)</f>
        <v>980322936</v>
      </c>
      <c r="F54" s="109">
        <f>E54/C54*100</f>
        <v>133.70783435476042</v>
      </c>
    </row>
    <row r="55" spans="2:6" s="57" customFormat="1" ht="2.1" customHeight="1">
      <c r="B55" s="55"/>
      <c r="C55" s="56"/>
      <c r="D55" s="56"/>
      <c r="E55" s="56"/>
      <c r="F55" s="84"/>
    </row>
    <row r="56" spans="2:6" s="92" customFormat="1" ht="14.1" customHeight="1">
      <c r="B56" s="90" t="s">
        <v>24</v>
      </c>
      <c r="C56" s="91">
        <v>23220000</v>
      </c>
      <c r="D56" s="91">
        <f>E56-C56</f>
        <v>-180000</v>
      </c>
      <c r="E56" s="91">
        <v>23040000</v>
      </c>
      <c r="F56" s="110">
        <f>E56/C56*100</f>
        <v>99.224806201550393</v>
      </c>
    </row>
    <row r="57" spans="2:6" s="92" customFormat="1" ht="2.1" customHeight="1">
      <c r="B57" s="93"/>
      <c r="C57" s="67"/>
      <c r="D57" s="67"/>
      <c r="E57" s="67"/>
      <c r="F57" s="82"/>
    </row>
    <row r="58" spans="2:6" s="92" customFormat="1" ht="14.1" customHeight="1">
      <c r="B58" s="90" t="s">
        <v>17</v>
      </c>
      <c r="C58" s="91">
        <f>SUM(C60:C62)</f>
        <v>709962869</v>
      </c>
      <c r="D58" s="91">
        <f>SUM(D60:D62)</f>
        <v>247320067</v>
      </c>
      <c r="E58" s="91">
        <f>SUM(E60:E62)</f>
        <v>957282936</v>
      </c>
      <c r="F58" s="110">
        <f>E58/C58*100</f>
        <v>134.83563405905389</v>
      </c>
    </row>
    <row r="59" spans="2:6" s="92" customFormat="1" ht="2.1" customHeight="1">
      <c r="B59" s="93"/>
      <c r="C59" s="67"/>
      <c r="D59" s="67"/>
      <c r="E59" s="67"/>
      <c r="F59" s="82"/>
    </row>
    <row r="60" spans="2:6" s="96" customFormat="1" ht="14.1" customHeight="1">
      <c r="B60" s="94" t="s">
        <v>11</v>
      </c>
      <c r="C60" s="95">
        <v>492009636</v>
      </c>
      <c r="D60" s="95">
        <f>E60-C60</f>
        <v>-37096042</v>
      </c>
      <c r="E60" s="95">
        <v>454913594</v>
      </c>
      <c r="F60" s="111">
        <f>E60/C60*100</f>
        <v>92.460301732789645</v>
      </c>
    </row>
    <row r="61" spans="2:6" s="96" customFormat="1" ht="14.1" customHeight="1">
      <c r="B61" s="97" t="s">
        <v>12</v>
      </c>
      <c r="C61" s="98">
        <v>130000000</v>
      </c>
      <c r="D61" s="98">
        <f>E61-C61</f>
        <v>300000000</v>
      </c>
      <c r="E61" s="98">
        <v>430000000</v>
      </c>
      <c r="F61" s="112">
        <f>E61/C61*100</f>
        <v>330.76923076923077</v>
      </c>
    </row>
    <row r="62" spans="2:6" s="96" customFormat="1" ht="14.1" customHeight="1">
      <c r="B62" s="99" t="s">
        <v>13</v>
      </c>
      <c r="C62" s="100">
        <v>87953233</v>
      </c>
      <c r="D62" s="100">
        <f>E62-C62</f>
        <v>-15583891</v>
      </c>
      <c r="E62" s="100">
        <v>72369342</v>
      </c>
      <c r="F62" s="113">
        <f>E62/C62*100</f>
        <v>82.281616640516219</v>
      </c>
    </row>
    <row r="63" spans="2:6" s="54" customFormat="1" ht="2.1" customHeight="1">
      <c r="B63" s="29"/>
      <c r="C63" s="30"/>
      <c r="D63" s="30"/>
      <c r="E63" s="30"/>
      <c r="F63" s="85"/>
    </row>
    <row r="64" spans="2:6" s="40" customFormat="1" ht="14.1" customHeight="1">
      <c r="B64" s="87" t="s">
        <v>23</v>
      </c>
      <c r="C64" s="88">
        <f>C44-C54</f>
        <v>-403182869</v>
      </c>
      <c r="D64" s="88">
        <f>E64-C64</f>
        <v>7859933</v>
      </c>
      <c r="E64" s="88">
        <f>E44-E54</f>
        <v>-395322936</v>
      </c>
      <c r="F64" s="101">
        <f>E64/C64*100</f>
        <v>98.050529026817358</v>
      </c>
    </row>
    <row r="65" spans="2:6" s="13" customFormat="1" ht="2.1" customHeight="1">
      <c r="B65" s="22"/>
      <c r="C65" s="19"/>
      <c r="D65" s="19"/>
      <c r="E65" s="19"/>
      <c r="F65" s="86"/>
    </row>
    <row r="66" spans="2:6" s="40" customFormat="1" ht="14.1" customHeight="1">
      <c r="B66" s="87" t="s">
        <v>14</v>
      </c>
      <c r="C66" s="88">
        <f>C42+C64</f>
        <v>-107000000</v>
      </c>
      <c r="D66" s="88">
        <f>E66-C66</f>
        <v>-8000000</v>
      </c>
      <c r="E66" s="88">
        <f>E42+E64</f>
        <v>-115000000</v>
      </c>
      <c r="F66" s="101">
        <v>0</v>
      </c>
    </row>
    <row r="67" spans="2:6" s="1" customFormat="1" ht="2.1" customHeight="1">
      <c r="B67" s="21"/>
      <c r="C67" s="19"/>
      <c r="D67" s="19"/>
      <c r="E67" s="19"/>
      <c r="F67" s="20"/>
    </row>
    <row r="68" spans="2:6">
      <c r="B68" s="87" t="s">
        <v>39</v>
      </c>
      <c r="C68" s="88">
        <v>107000000</v>
      </c>
      <c r="D68" s="88">
        <f>E68-C68</f>
        <v>-107000000</v>
      </c>
      <c r="E68" s="88">
        <v>0</v>
      </c>
      <c r="F68" s="101">
        <v>0</v>
      </c>
    </row>
    <row r="69" spans="2:6" s="1" customFormat="1" ht="2.1" customHeight="1">
      <c r="B69" s="21"/>
      <c r="C69" s="19"/>
      <c r="D69" s="19"/>
      <c r="E69" s="19"/>
      <c r="F69" s="20"/>
    </row>
    <row r="70" spans="2:6">
      <c r="B70" s="87" t="s">
        <v>40</v>
      </c>
      <c r="C70" s="88">
        <v>0</v>
      </c>
      <c r="D70" s="88">
        <f>E70-C70</f>
        <v>115000000</v>
      </c>
      <c r="E70" s="88">
        <v>115000000</v>
      </c>
      <c r="F70" s="101">
        <v>0</v>
      </c>
    </row>
    <row r="72" spans="2:6" s="36" customFormat="1" ht="24.9" customHeight="1">
      <c r="B72" s="118" t="s">
        <v>31</v>
      </c>
      <c r="C72" s="88">
        <f>C10+C36+C44+C68+C70</f>
        <v>2701845731</v>
      </c>
      <c r="D72" s="88">
        <f>E72-C72</f>
        <v>2252546670</v>
      </c>
      <c r="E72" s="88">
        <f>E10+E36+E44+E68+E70</f>
        <v>4954392401</v>
      </c>
      <c r="F72" s="101">
        <f>E72/C72*100</f>
        <v>183.37066192029747</v>
      </c>
    </row>
    <row r="73" spans="2:6" s="36" customFormat="1" ht="18" customHeight="1">
      <c r="B73" s="87" t="s">
        <v>30</v>
      </c>
      <c r="C73" s="88">
        <f>C26+C38+C54</f>
        <v>2701845731</v>
      </c>
      <c r="D73" s="88">
        <f>E73-C73</f>
        <v>2252546670</v>
      </c>
      <c r="E73" s="88">
        <f>E26+E38+E54</f>
        <v>4954392401</v>
      </c>
      <c r="F73" s="101">
        <f>E73/C73*100</f>
        <v>183.37066192029747</v>
      </c>
    </row>
    <row r="74" spans="2:6" s="36" customFormat="1" hidden="1">
      <c r="C74" s="37"/>
      <c r="D74" s="37"/>
      <c r="E74" s="37"/>
      <c r="F74" s="37"/>
    </row>
    <row r="75" spans="2:6" hidden="1">
      <c r="B75" s="87" t="s">
        <v>41</v>
      </c>
      <c r="C75" s="88"/>
      <c r="D75" s="88"/>
      <c r="E75" s="88">
        <f>E73-E72</f>
        <v>0</v>
      </c>
      <c r="F75" s="101"/>
    </row>
    <row r="76" spans="2:6" hidden="1"/>
  </sheetData>
  <sheetProtection password="C595" sheet="1"/>
  <mergeCells count="5">
    <mergeCell ref="B5:F5"/>
    <mergeCell ref="B1:E1"/>
    <mergeCell ref="B2:F2"/>
    <mergeCell ref="B3:F3"/>
    <mergeCell ref="B4:F4"/>
  </mergeCells>
  <phoneticPr fontId="3" type="noConversion"/>
  <pageMargins left="0.25" right="0.25" top="0.75" bottom="0.75" header="0.3" footer="0.3"/>
  <pageSetup paperSize="9" scale="94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naslovna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Bebakovic</dc:creator>
  <cp:lastModifiedBy>Davor</cp:lastModifiedBy>
  <cp:lastPrinted>2019-11-12T09:52:37Z</cp:lastPrinted>
  <dcterms:created xsi:type="dcterms:W3CDTF">1996-10-14T23:33:28Z</dcterms:created>
  <dcterms:modified xsi:type="dcterms:W3CDTF">2020-01-07T09:07:39Z</dcterms:modified>
</cp:coreProperties>
</file>